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suelem.gonzalezr\Downloads\"/>
    </mc:Choice>
  </mc:AlternateContent>
  <xr:revisionPtr revIDLastSave="0" documentId="11_08B99D266C67D39E6A76E8040CD9145280241400" xr6:coauthVersionLast="47" xr6:coauthVersionMax="47" xr10:uidLastSave="{00000000-0000-0000-0000-000000000000}"/>
  <bookViews>
    <workbookView xWindow="0" yWindow="0" windowWidth="28800" windowHeight="11715" xr2:uid="{00000000-000D-0000-FFFF-FFFF00000000}"/>
  </bookViews>
  <sheets>
    <sheet name="F5" sheetId="1" r:id="rId1"/>
  </sheets>
  <externalReferences>
    <externalReference r:id="rId2"/>
    <externalReference r:id="rId3"/>
  </externalReferences>
  <definedNames>
    <definedName name="_xlnm.Print_Area" localSheetId="0">'F5'!$A$2:$I$80</definedName>
    <definedName name="estadistica">[1]HISTÓRICO!$A$2:$BX$53</definedName>
    <definedName name="FromOrganiz_1">_xlfn.ANCHORARRAY([2]SFF!$F$4)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0">'F5'!$2:$8</definedName>
    <definedName name="tramites">[1]HISTÓRICO!$B$2:$BX$53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4" i="1" l="1"/>
  <c r="I60" i="1" l="1"/>
  <c r="D43" i="1"/>
  <c r="I43" i="1"/>
  <c r="I15" i="1"/>
  <c r="I14" i="1"/>
  <c r="I13" i="1"/>
  <c r="I11" i="1"/>
  <c r="I10" i="1"/>
  <c r="E71" i="1" l="1"/>
  <c r="E17" i="1"/>
  <c r="E43" i="1" s="1"/>
  <c r="E58" i="1"/>
  <c r="E49" i="1"/>
  <c r="E69" i="1" s="1"/>
  <c r="E74" i="1" s="1"/>
  <c r="I67" i="1"/>
  <c r="I66" i="1"/>
  <c r="F63" i="1"/>
  <c r="G79" i="1"/>
  <c r="E79" i="1"/>
  <c r="H78" i="1"/>
  <c r="I78" i="1" s="1"/>
  <c r="F78" i="1"/>
  <c r="H77" i="1"/>
  <c r="I77" i="1" s="1"/>
  <c r="F77" i="1"/>
  <c r="F79" i="1" s="1"/>
  <c r="H72" i="1"/>
  <c r="I72" i="1" s="1"/>
  <c r="F72" i="1"/>
  <c r="F71" i="1" s="1"/>
  <c r="H71" i="1"/>
  <c r="I71" i="1" s="1"/>
  <c r="I65" i="1"/>
  <c r="I64" i="1"/>
  <c r="H62" i="1"/>
  <c r="I62" i="1" s="1"/>
  <c r="F62" i="1"/>
  <c r="H61" i="1"/>
  <c r="I61" i="1" s="1"/>
  <c r="F61" i="1"/>
  <c r="G60" i="1"/>
  <c r="G58" i="1" s="1"/>
  <c r="D60" i="1"/>
  <c r="F60" i="1" s="1"/>
  <c r="I59" i="1"/>
  <c r="F59" i="1"/>
  <c r="H57" i="1"/>
  <c r="I57" i="1" s="1"/>
  <c r="F57" i="1"/>
  <c r="H56" i="1"/>
  <c r="I56" i="1" s="1"/>
  <c r="F56" i="1"/>
  <c r="H55" i="1"/>
  <c r="I55" i="1" s="1"/>
  <c r="F55" i="1"/>
  <c r="I54" i="1"/>
  <c r="F54" i="1"/>
  <c r="H53" i="1"/>
  <c r="I53" i="1" s="1"/>
  <c r="F53" i="1"/>
  <c r="H52" i="1"/>
  <c r="I52" i="1" s="1"/>
  <c r="H51" i="1"/>
  <c r="I51" i="1" s="1"/>
  <c r="F51" i="1"/>
  <c r="H50" i="1"/>
  <c r="I50" i="1" s="1"/>
  <c r="F50" i="1"/>
  <c r="G49" i="1"/>
  <c r="D49" i="1"/>
  <c r="H35" i="1"/>
  <c r="I35" i="1" s="1"/>
  <c r="F35" i="1"/>
  <c r="H34" i="1"/>
  <c r="I34" i="1" s="1"/>
  <c r="F34" i="1"/>
  <c r="F30" i="1" s="1"/>
  <c r="H33" i="1"/>
  <c r="I33" i="1" s="1"/>
  <c r="F33" i="1"/>
  <c r="H32" i="1"/>
  <c r="I32" i="1" s="1"/>
  <c r="F32" i="1"/>
  <c r="I31" i="1"/>
  <c r="G30" i="1"/>
  <c r="E30" i="1"/>
  <c r="D30" i="1"/>
  <c r="H29" i="1"/>
  <c r="I29" i="1" s="1"/>
  <c r="F29" i="1"/>
  <c r="H28" i="1"/>
  <c r="I28" i="1" s="1"/>
  <c r="F28" i="1"/>
  <c r="H27" i="1"/>
  <c r="I27" i="1" s="1"/>
  <c r="F27" i="1"/>
  <c r="H26" i="1"/>
  <c r="I26" i="1" s="1"/>
  <c r="F26" i="1"/>
  <c r="H25" i="1"/>
  <c r="I25" i="1" s="1"/>
  <c r="F25" i="1"/>
  <c r="H24" i="1"/>
  <c r="I24" i="1" s="1"/>
  <c r="F24" i="1"/>
  <c r="H23" i="1"/>
  <c r="I23" i="1" s="1"/>
  <c r="F23" i="1"/>
  <c r="H22" i="1"/>
  <c r="I22" i="1" s="1"/>
  <c r="F22" i="1"/>
  <c r="H21" i="1"/>
  <c r="I21" i="1" s="1"/>
  <c r="F21" i="1"/>
  <c r="H20" i="1"/>
  <c r="I20" i="1" s="1"/>
  <c r="F20" i="1"/>
  <c r="H19" i="1"/>
  <c r="F19" i="1"/>
  <c r="G17" i="1"/>
  <c r="D17" i="1"/>
  <c r="H16" i="1"/>
  <c r="I16" i="1" s="1"/>
  <c r="F16" i="1"/>
  <c r="G15" i="1"/>
  <c r="H15" i="1" s="1"/>
  <c r="F15" i="1"/>
  <c r="H14" i="1"/>
  <c r="F14" i="1"/>
  <c r="H13" i="1"/>
  <c r="F13" i="1"/>
  <c r="H12" i="1"/>
  <c r="I12" i="1" s="1"/>
  <c r="F12" i="1"/>
  <c r="H11" i="1"/>
  <c r="H10" i="1"/>
  <c r="F10" i="1"/>
  <c r="F58" i="1" l="1"/>
  <c r="F52" i="1"/>
  <c r="F49" i="1" s="1"/>
  <c r="G43" i="1"/>
  <c r="H17" i="1"/>
  <c r="F17" i="1"/>
  <c r="F43" i="1" s="1"/>
  <c r="I17" i="1"/>
  <c r="G69" i="1"/>
  <c r="H60" i="1"/>
  <c r="H30" i="1"/>
  <c r="I30" i="1" s="1"/>
  <c r="H49" i="1"/>
  <c r="I49" i="1" s="1"/>
  <c r="D58" i="1"/>
  <c r="D69" i="1" s="1"/>
  <c r="I19" i="1"/>
  <c r="H79" i="1"/>
  <c r="I79" i="1" s="1"/>
  <c r="G74" i="1" l="1"/>
  <c r="F69" i="1"/>
  <c r="F74" i="1" s="1"/>
  <c r="D74" i="1"/>
  <c r="H58" i="1"/>
  <c r="I58" i="1" s="1"/>
  <c r="H43" i="1"/>
  <c r="H69" i="1"/>
  <c r="I69" i="1" s="1"/>
  <c r="H74" i="1" l="1"/>
  <c r="I74" i="1" s="1"/>
</calcChain>
</file>

<file path=xl/sharedStrings.xml><?xml version="1.0" encoding="utf-8"?>
<sst xmlns="http://schemas.openxmlformats.org/spreadsheetml/2006/main" count="78" uniqueCount="78">
  <si>
    <t>ESTADO DE MICHOACAN DE OCAMPO</t>
  </si>
  <si>
    <t>Estado Analítico de Ingresos Detallado - LDF</t>
  </si>
  <si>
    <t>Del 1 de Enero al 31 de Marzo de 2026</t>
  </si>
  <si>
    <t>(Cifras En 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</si>
  <si>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</si>
  <si>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</si>
  <si>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</si>
  <si>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</si>
  <si>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</si>
  <si>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</si>
  <si>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</si>
  <si>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</si>
  <si>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</si>
  <si>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</si>
  <si>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 xml:space="preserve">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</si>
  <si>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</si>
  <si>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</si>
  <si>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</si>
  <si>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</si>
  <si>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</si>
  <si>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</si>
  <si>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</si>
  <si>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</si>
  <si>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</si>
  <si>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</si>
  <si>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</si>
  <si>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</si>
  <si>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</si>
  <si>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</si>
  <si>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</si>
  <si>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</si>
  <si>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</si>
  <si>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</si>
  <si>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</si>
  <si>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</si>
  <si>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</si>
  <si>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</si>
  <si>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</si>
  <si>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</si>
  <si>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</si>
  <si>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</si>
  <si>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 xml:space="preserve">J. Transferencias 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</si>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</sst>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43" fontId="0" fillId="0" borderId="0" xfId="0" applyNumberFormat="1"/>
    <xf numFmtId="43" fontId="6" fillId="0" borderId="5" xfId="2" applyNumberFormat="1" applyFont="1" applyBorder="1" applyAlignment="1">
      <alignment horizontal="center" vertical="center"/>
    </xf>
    <xf numFmtId="43" fontId="6" fillId="0" borderId="5" xfId="2" applyNumberFormat="1" applyFont="1" applyFill="1" applyBorder="1" applyAlignment="1">
      <alignment horizontal="center" vertical="center"/>
    </xf>
    <xf numFmtId="43" fontId="5" fillId="0" borderId="15" xfId="2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43" fontId="7" fillId="0" borderId="5" xfId="2" applyNumberFormat="1" applyFont="1" applyFill="1" applyBorder="1" applyAlignment="1">
      <alignment horizontal="right" vertical="center"/>
    </xf>
    <xf numFmtId="43" fontId="7" fillId="0" borderId="13" xfId="2" applyNumberFormat="1" applyFont="1" applyFill="1" applyBorder="1" applyAlignment="1">
      <alignment horizontal="right" vertical="center"/>
    </xf>
    <xf numFmtId="43" fontId="0" fillId="0" borderId="0" xfId="1" applyFont="1"/>
    <xf numFmtId="43" fontId="8" fillId="0" borderId="15" xfId="2" applyNumberFormat="1" applyFont="1" applyFill="1" applyBorder="1" applyAlignment="1">
      <alignment horizontal="right" vertical="center"/>
    </xf>
    <xf numFmtId="43" fontId="8" fillId="0" borderId="13" xfId="2" applyNumberFormat="1" applyFont="1" applyFill="1" applyBorder="1" applyAlignment="1">
      <alignment horizontal="right" vertical="center"/>
    </xf>
    <xf numFmtId="0" fontId="6" fillId="0" borderId="16" xfId="0" applyFont="1" applyBorder="1" applyAlignment="1">
      <alignment horizontal="left" vertical="center" wrapText="1"/>
    </xf>
    <xf numFmtId="43" fontId="8" fillId="0" borderId="5" xfId="2" applyNumberFormat="1" applyFont="1" applyFill="1" applyBorder="1" applyAlignment="1">
      <alignment horizontal="right" vertical="center"/>
    </xf>
    <xf numFmtId="43" fontId="7" fillId="0" borderId="5" xfId="2" applyNumberFormat="1" applyFont="1" applyBorder="1" applyAlignment="1">
      <alignment horizontal="right" vertical="center"/>
    </xf>
    <xf numFmtId="43" fontId="8" fillId="0" borderId="17" xfId="2" applyNumberFormat="1" applyFont="1" applyBorder="1" applyAlignment="1">
      <alignment horizontal="right" vertical="center"/>
    </xf>
    <xf numFmtId="43" fontId="8" fillId="0" borderId="17" xfId="2" applyNumberFormat="1" applyFont="1" applyFill="1" applyBorder="1" applyAlignment="1">
      <alignment horizontal="right" vertical="center"/>
    </xf>
    <xf numFmtId="43" fontId="7" fillId="0" borderId="15" xfId="2" applyNumberFormat="1" applyFont="1" applyBorder="1" applyAlignment="1">
      <alignment horizontal="right" vertical="center"/>
    </xf>
    <xf numFmtId="43" fontId="0" fillId="4" borderId="18" xfId="2" applyNumberFormat="1" applyFont="1" applyFill="1" applyBorder="1" applyAlignment="1">
      <alignment horizontal="right" vertical="center"/>
    </xf>
    <xf numFmtId="43" fontId="9" fillId="4" borderId="18" xfId="2" applyNumberFormat="1" applyFont="1" applyFill="1" applyBorder="1" applyAlignment="1">
      <alignment horizontal="right" vertical="center"/>
    </xf>
    <xf numFmtId="43" fontId="8" fillId="0" borderId="5" xfId="2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10" fillId="0" borderId="0" xfId="0" applyNumberFormat="1" applyFont="1"/>
    <xf numFmtId="43" fontId="6" fillId="0" borderId="0" xfId="2" applyNumberFormat="1" applyFont="1" applyFill="1" applyBorder="1" applyAlignment="1">
      <alignment horizontal="right" vertical="center"/>
    </xf>
    <xf numFmtId="164" fontId="0" fillId="0" borderId="0" xfId="2" applyFont="1" applyFill="1" applyBorder="1"/>
    <xf numFmtId="43" fontId="11" fillId="0" borderId="0" xfId="0" applyNumberFormat="1" applyFont="1"/>
    <xf numFmtId="0" fontId="12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left" vertical="center" wrapText="1"/>
    </xf>
    <xf numFmtId="43" fontId="6" fillId="0" borderId="0" xfId="0" applyNumberFormat="1" applyFont="1" applyAlignment="1">
      <alignment horizontal="left" vertical="center"/>
    </xf>
    <xf numFmtId="43" fontId="13" fillId="0" borderId="0" xfId="0" applyNumberFormat="1" applyFont="1" applyAlignment="1">
      <alignment horizontal="left" vertical="center" wrapText="1"/>
    </xf>
    <xf numFmtId="43" fontId="14" fillId="0" borderId="0" xfId="2" applyNumberFormat="1" applyFont="1" applyFill="1" applyBorder="1" applyAlignment="1">
      <alignment vertical="center"/>
    </xf>
    <xf numFmtId="43" fontId="0" fillId="0" borderId="0" xfId="0" applyNumberFormat="1" applyAlignment="1">
      <alignment wrapText="1"/>
    </xf>
    <xf numFmtId="43" fontId="5" fillId="0" borderId="0" xfId="2" applyNumberFormat="1" applyFont="1" applyFill="1" applyBorder="1" applyAlignment="1">
      <alignment vertical="center"/>
    </xf>
    <xf numFmtId="43" fontId="2" fillId="0" borderId="0" xfId="0" applyNumberFormat="1" applyFont="1"/>
    <xf numFmtId="2" fontId="7" fillId="0" borderId="5" xfId="2" applyNumberFormat="1" applyFont="1" applyFill="1" applyBorder="1" applyAlignment="1">
      <alignment horizontal="right" vertical="center"/>
    </xf>
    <xf numFmtId="2" fontId="7" fillId="0" borderId="13" xfId="2" applyNumberFormat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/>
    </xf>
    <xf numFmtId="43" fontId="7" fillId="0" borderId="13" xfId="1" applyFont="1" applyFill="1" applyBorder="1" applyAlignment="1">
      <alignment horizontal="right" vertical="center"/>
    </xf>
    <xf numFmtId="2" fontId="7" fillId="0" borderId="5" xfId="2" applyNumberFormat="1" applyFont="1" applyBorder="1" applyAlignment="1">
      <alignment horizontal="right" vertical="center"/>
    </xf>
    <xf numFmtId="2" fontId="8" fillId="0" borderId="5" xfId="2" applyNumberFormat="1" applyFont="1" applyBorder="1" applyAlignment="1">
      <alignment horizontal="right" vertical="center"/>
    </xf>
    <xf numFmtId="2" fontId="8" fillId="0" borderId="13" xfId="2" applyNumberFormat="1" applyFont="1" applyFill="1" applyBorder="1" applyAlignment="1">
      <alignment horizontal="right" vertical="center"/>
    </xf>
    <xf numFmtId="2" fontId="8" fillId="0" borderId="5" xfId="2" applyNumberFormat="1" applyFont="1" applyFill="1" applyBorder="1" applyAlignment="1">
      <alignment horizontal="right" vertical="center"/>
    </xf>
    <xf numFmtId="2" fontId="6" fillId="0" borderId="8" xfId="2" applyNumberFormat="1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9" xfId="0" applyNumberFormat="1" applyFont="1" applyFill="1" applyBorder="1" applyAlignment="1">
      <alignment horizontal="center" vertical="center"/>
    </xf>
    <xf numFmtId="43" fontId="5" fillId="2" borderId="10" xfId="0" applyNumberFormat="1" applyFont="1" applyFill="1" applyBorder="1" applyAlignment="1">
      <alignment horizontal="center" vertical="center"/>
    </xf>
    <xf numFmtId="43" fontId="5" fillId="2" borderId="11" xfId="0" applyNumberFormat="1" applyFont="1" applyFill="1" applyBorder="1" applyAlignment="1">
      <alignment horizontal="center" vertical="center"/>
    </xf>
    <xf numFmtId="43" fontId="5" fillId="2" borderId="12" xfId="0" applyNumberFormat="1" applyFont="1" applyFill="1" applyBorder="1" applyAlignment="1">
      <alignment horizontal="center" vertical="center"/>
    </xf>
    <xf numFmtId="43" fontId="5" fillId="2" borderId="13" xfId="0" applyNumberFormat="1" applyFont="1" applyFill="1" applyBorder="1" applyAlignment="1">
      <alignment horizontal="center" vertical="center"/>
    </xf>
    <xf numFmtId="43" fontId="5" fillId="2" borderId="1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3" borderId="12" xfId="0" applyNumberFormat="1" applyFont="1" applyFill="1" applyBorder="1" applyAlignment="1">
      <alignment horizontal="center" vertical="center"/>
    </xf>
    <xf numFmtId="43" fontId="5" fillId="3" borderId="14" xfId="0" applyNumberFormat="1" applyFont="1" applyFill="1" applyBorder="1" applyAlignment="1">
      <alignment horizontal="center" vertical="center"/>
    </xf>
    <xf numFmtId="43" fontId="5" fillId="3" borderId="12" xfId="0" applyNumberFormat="1" applyFont="1" applyFill="1" applyBorder="1" applyAlignment="1">
      <alignment horizontal="center" vertical="center" wrapText="1"/>
    </xf>
    <xf numFmtId="43" fontId="5" fillId="3" borderId="1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amich-my.sharepoint.com/personal/alejandra_lara_sfa_michoacan_gob_mx/Documents/Documentos%20-%20copia/LEY%20DE%20INGRESOS%202025/TARIFAS%202025%20SEC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amich-my.sharepoint.com/Users/equipo2/Desktop/EJERCICIO%202024/COORDINACI&#211;N%20%20FISCAL%20%202024/ESTIMADO-REAL%202024/COORDINACI&#211;N%20FISCAL%20ESTIMADOS%202024/Anexo%20VI.%20Calendario%20base%20mensual%202024%20(16)%20AGOSTO%20sep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BIENTAL"/>
      <sheetName val="VERIFICACIÓN"/>
      <sheetName val="HISTÓRICO"/>
      <sheetName val="EST-REC"/>
      <sheetName val="NUEVO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 ingresos"/>
      <sheetName val="2024vs2023"/>
      <sheetName val="F5"/>
      <sheetName val="Resumen"/>
      <sheetName val="Fichas"/>
      <sheetName val="ISN"/>
      <sheetName val="CPE"/>
      <sheetName val="S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K134"/>
  <sheetViews>
    <sheetView tabSelected="1" zoomScale="120" zoomScaleNormal="120" workbookViewId="0">
      <selection activeCell="A2" sqref="A2:I80"/>
    </sheetView>
  </sheetViews>
  <sheetFormatPr defaultColWidth="11.42578125" defaultRowHeight="15"/>
  <cols>
    <col min="1" max="1" width="2.28515625" customWidth="1"/>
    <col min="2" max="2" width="2.7109375" customWidth="1"/>
    <col min="3" max="3" width="47.140625" customWidth="1"/>
    <col min="4" max="4" width="17.42578125" style="3" customWidth="1"/>
    <col min="5" max="5" width="15.42578125" style="3" customWidth="1"/>
    <col min="6" max="6" width="18.140625" style="3" customWidth="1"/>
    <col min="7" max="7" width="19.5703125" style="3" customWidth="1"/>
    <col min="8" max="8" width="17.140625" style="3" customWidth="1"/>
    <col min="9" max="9" width="20.85546875" style="3" customWidth="1"/>
    <col min="11" max="11" width="18.5703125" bestFit="1" customWidth="1"/>
  </cols>
  <sheetData>
    <row r="1" spans="1:11" ht="15.75" thickBot="1">
      <c r="A1" s="1"/>
      <c r="B1" s="2"/>
    </row>
    <row r="2" spans="1:11">
      <c r="A2" s="49" t="s">
        <v>0</v>
      </c>
      <c r="B2" s="50"/>
      <c r="C2" s="50"/>
      <c r="D2" s="50"/>
      <c r="E2" s="50"/>
      <c r="F2" s="50"/>
      <c r="G2" s="50"/>
      <c r="H2" s="50"/>
      <c r="I2" s="51"/>
    </row>
    <row r="3" spans="1:11" ht="14.25" customHeight="1">
      <c r="A3" s="52" t="s">
        <v>1</v>
      </c>
      <c r="B3" s="53"/>
      <c r="C3" s="53"/>
      <c r="D3" s="53"/>
      <c r="E3" s="53"/>
      <c r="F3" s="53"/>
      <c r="G3" s="53"/>
      <c r="H3" s="53"/>
      <c r="I3" s="54"/>
    </row>
    <row r="4" spans="1:11">
      <c r="A4" s="52" t="s">
        <v>2</v>
      </c>
      <c r="B4" s="53"/>
      <c r="C4" s="53"/>
      <c r="D4" s="53"/>
      <c r="E4" s="53"/>
      <c r="F4" s="53"/>
      <c r="G4" s="53"/>
      <c r="H4" s="53"/>
      <c r="I4" s="54"/>
    </row>
    <row r="5" spans="1:11" ht="12.75" customHeight="1" thickBot="1">
      <c r="A5" s="55" t="s">
        <v>3</v>
      </c>
      <c r="B5" s="56"/>
      <c r="C5" s="56"/>
      <c r="D5" s="56"/>
      <c r="E5" s="56"/>
      <c r="F5" s="56"/>
      <c r="G5" s="56"/>
      <c r="H5" s="56"/>
      <c r="I5" s="57"/>
    </row>
    <row r="6" spans="1:11" ht="15.75" thickBot="1">
      <c r="A6" s="58"/>
      <c r="B6" s="59"/>
      <c r="C6" s="60"/>
      <c r="D6" s="61" t="s">
        <v>4</v>
      </c>
      <c r="E6" s="62"/>
      <c r="F6" s="62"/>
      <c r="G6" s="62"/>
      <c r="H6" s="63"/>
      <c r="I6" s="64" t="s">
        <v>5</v>
      </c>
    </row>
    <row r="7" spans="1:11" ht="15" customHeight="1">
      <c r="A7" s="67" t="s">
        <v>6</v>
      </c>
      <c r="B7" s="68"/>
      <c r="C7" s="69"/>
      <c r="D7" s="70" t="s">
        <v>7</v>
      </c>
      <c r="E7" s="72" t="s">
        <v>8</v>
      </c>
      <c r="F7" s="64" t="s">
        <v>9</v>
      </c>
      <c r="G7" s="64" t="s">
        <v>10</v>
      </c>
      <c r="H7" s="64" t="s">
        <v>11</v>
      </c>
      <c r="I7" s="65"/>
    </row>
    <row r="8" spans="1:11" ht="15.75" thickBot="1">
      <c r="A8" s="55" t="s">
        <v>12</v>
      </c>
      <c r="B8" s="56"/>
      <c r="C8" s="57"/>
      <c r="D8" s="71"/>
      <c r="E8" s="73"/>
      <c r="F8" s="66"/>
      <c r="G8" s="66"/>
      <c r="H8" s="66"/>
      <c r="I8" s="66"/>
    </row>
    <row r="9" spans="1:11">
      <c r="A9" s="74" t="s">
        <v>13</v>
      </c>
      <c r="B9" s="75"/>
      <c r="C9" s="76"/>
      <c r="D9" s="4"/>
      <c r="E9" s="5"/>
      <c r="F9" s="5"/>
      <c r="G9" s="5"/>
      <c r="H9" s="6" t="s">
        <v>14</v>
      </c>
      <c r="I9" s="4"/>
    </row>
    <row r="10" spans="1:11">
      <c r="A10" s="7"/>
      <c r="B10" s="47" t="s">
        <v>15</v>
      </c>
      <c r="C10" s="48"/>
      <c r="D10" s="10">
        <v>5363467128</v>
      </c>
      <c r="E10" s="10">
        <v>555188.12</v>
      </c>
      <c r="F10" s="10">
        <f>SUM(D10:E10)</f>
        <v>5364022316.1199999</v>
      </c>
      <c r="G10" s="10">
        <v>1194548195.4100001</v>
      </c>
      <c r="H10" s="10">
        <f t="shared" ref="H10:H16" si="0">+G10</f>
        <v>1194548195.4100001</v>
      </c>
      <c r="I10" s="11">
        <f t="shared" ref="I10:I16" si="1">+H10-D10</f>
        <v>-4168918932.5900002</v>
      </c>
    </row>
    <row r="11" spans="1:11">
      <c r="A11" s="7"/>
      <c r="B11" s="47" t="s">
        <v>16</v>
      </c>
      <c r="C11" s="48"/>
      <c r="D11" s="38">
        <v>0</v>
      </c>
      <c r="E11" s="38">
        <v>0</v>
      </c>
      <c r="F11" s="38">
        <v>0</v>
      </c>
      <c r="G11" s="38">
        <v>0</v>
      </c>
      <c r="H11" s="38">
        <f t="shared" si="0"/>
        <v>0</v>
      </c>
      <c r="I11" s="39">
        <f t="shared" si="1"/>
        <v>0</v>
      </c>
    </row>
    <row r="12" spans="1:11">
      <c r="A12" s="7"/>
      <c r="B12" s="47" t="s">
        <v>17</v>
      </c>
      <c r="C12" s="48"/>
      <c r="D12" s="38">
        <v>0</v>
      </c>
      <c r="E12" s="10">
        <v>1488560.1</v>
      </c>
      <c r="F12" s="10">
        <f t="shared" ref="F12:F16" si="2">SUM(D12:E12)</f>
        <v>1488560.1</v>
      </c>
      <c r="G12" s="10">
        <v>1915535.89</v>
      </c>
      <c r="H12" s="10">
        <f t="shared" si="0"/>
        <v>1915535.89</v>
      </c>
      <c r="I12" s="11">
        <f t="shared" si="1"/>
        <v>1915535.89</v>
      </c>
    </row>
    <row r="13" spans="1:11">
      <c r="A13" s="7"/>
      <c r="B13" s="8" t="s">
        <v>18</v>
      </c>
      <c r="C13" s="9"/>
      <c r="D13" s="10">
        <v>3938125785</v>
      </c>
      <c r="E13" s="38">
        <v>0</v>
      </c>
      <c r="F13" s="10">
        <f t="shared" si="2"/>
        <v>3938125785</v>
      </c>
      <c r="G13" s="10">
        <v>1460526765.0799999</v>
      </c>
      <c r="H13" s="10">
        <f t="shared" si="0"/>
        <v>1460526765.0799999</v>
      </c>
      <c r="I13" s="11">
        <f t="shared" si="1"/>
        <v>-2477599019.9200001</v>
      </c>
    </row>
    <row r="14" spans="1:11">
      <c r="A14" s="7"/>
      <c r="B14" s="47" t="s">
        <v>19</v>
      </c>
      <c r="C14" s="48"/>
      <c r="D14" s="10">
        <v>252299274</v>
      </c>
      <c r="E14" s="10">
        <v>158721.04</v>
      </c>
      <c r="F14" s="10">
        <f t="shared" si="2"/>
        <v>252457995.03999999</v>
      </c>
      <c r="G14" s="10">
        <v>48602852.780000001</v>
      </c>
      <c r="H14" s="10">
        <f t="shared" si="0"/>
        <v>48602852.780000001</v>
      </c>
      <c r="I14" s="11">
        <f t="shared" si="1"/>
        <v>-203696421.22</v>
      </c>
    </row>
    <row r="15" spans="1:11">
      <c r="A15" s="7"/>
      <c r="B15" s="47" t="s">
        <v>20</v>
      </c>
      <c r="C15" s="48"/>
      <c r="D15" s="10">
        <v>740103414</v>
      </c>
      <c r="E15" s="10">
        <v>33881108.259999998</v>
      </c>
      <c r="F15" s="10">
        <f t="shared" si="2"/>
        <v>773984522.25999999</v>
      </c>
      <c r="G15" s="10">
        <f>38539224.79-189668.62</f>
        <v>38349556.170000002</v>
      </c>
      <c r="H15" s="10">
        <f t="shared" si="0"/>
        <v>38349556.170000002</v>
      </c>
      <c r="I15" s="11">
        <f t="shared" si="1"/>
        <v>-701753857.83000004</v>
      </c>
      <c r="K15" s="12"/>
    </row>
    <row r="16" spans="1:11">
      <c r="A16" s="7"/>
      <c r="B16" s="47" t="s">
        <v>21</v>
      </c>
      <c r="C16" s="48"/>
      <c r="D16" s="38">
        <v>0</v>
      </c>
      <c r="E16" s="38">
        <v>0</v>
      </c>
      <c r="F16" s="38">
        <f t="shared" si="2"/>
        <v>0</v>
      </c>
      <c r="G16" s="38">
        <v>0</v>
      </c>
      <c r="H16" s="38">
        <f t="shared" si="0"/>
        <v>0</v>
      </c>
      <c r="I16" s="39">
        <f t="shared" si="1"/>
        <v>0</v>
      </c>
      <c r="K16" s="12"/>
    </row>
    <row r="17" spans="1:11">
      <c r="A17" s="78"/>
      <c r="B17" s="75" t="s">
        <v>22</v>
      </c>
      <c r="C17" s="77"/>
      <c r="D17" s="13">
        <f>+D19+D20+D21+D22+D24+D23+D25+D26+D27+D28+D29</f>
        <v>45300134826</v>
      </c>
      <c r="E17" s="13">
        <f>SUM(E19:E29)</f>
        <v>130441997.58</v>
      </c>
      <c r="F17" s="13">
        <f>SUM(F19:F29)</f>
        <v>45430576823.580002</v>
      </c>
      <c r="G17" s="13">
        <f>SUM(G19:G29)</f>
        <v>11808902028.450001</v>
      </c>
      <c r="H17" s="13">
        <f>SUM(H19:H29)</f>
        <v>11808902028.450001</v>
      </c>
      <c r="I17" s="14">
        <f t="shared" ref="I17" si="3">+H17-D17</f>
        <v>-33491232797.549999</v>
      </c>
      <c r="K17" s="3"/>
    </row>
    <row r="18" spans="1:11">
      <c r="A18" s="78"/>
      <c r="B18" s="47" t="s">
        <v>23</v>
      </c>
      <c r="C18" s="48"/>
      <c r="D18" s="13"/>
      <c r="E18" s="13"/>
      <c r="F18" s="13"/>
      <c r="G18" s="13"/>
      <c r="H18" s="13"/>
      <c r="I18" s="11"/>
    </row>
    <row r="19" spans="1:11">
      <c r="A19" s="7"/>
      <c r="B19" s="8"/>
      <c r="C19" s="9" t="s">
        <v>24</v>
      </c>
      <c r="D19" s="10">
        <v>36068783122</v>
      </c>
      <c r="E19" s="10">
        <v>131454340.58</v>
      </c>
      <c r="F19" s="10">
        <f>SUM(D19:E19)</f>
        <v>36200237462.580002</v>
      </c>
      <c r="G19" s="10">
        <v>8839007964.4500008</v>
      </c>
      <c r="H19" s="10">
        <f t="shared" ref="H19:H35" si="4">+G19</f>
        <v>8839007964.4500008</v>
      </c>
      <c r="I19" s="11">
        <f>+H19-D19</f>
        <v>-27229775157.549999</v>
      </c>
    </row>
    <row r="20" spans="1:11">
      <c r="A20" s="7"/>
      <c r="B20" s="8"/>
      <c r="C20" s="9" t="s">
        <v>25</v>
      </c>
      <c r="D20" s="10">
        <v>1952418451</v>
      </c>
      <c r="E20" s="10">
        <v>-1953044</v>
      </c>
      <c r="F20" s="10">
        <f t="shared" ref="F20:F25" si="5">SUM(D20:E20)</f>
        <v>1950465407</v>
      </c>
      <c r="G20" s="10">
        <v>483940061</v>
      </c>
      <c r="H20" s="10">
        <f t="shared" si="4"/>
        <v>483940061</v>
      </c>
      <c r="I20" s="11">
        <f>+H20-D20</f>
        <v>-1468478390</v>
      </c>
    </row>
    <row r="21" spans="1:11">
      <c r="A21" s="7"/>
      <c r="B21" s="8"/>
      <c r="C21" s="9" t="s">
        <v>26</v>
      </c>
      <c r="D21" s="10">
        <v>1585043440</v>
      </c>
      <c r="E21" s="38">
        <v>0</v>
      </c>
      <c r="F21" s="10">
        <f t="shared" si="5"/>
        <v>1585043440</v>
      </c>
      <c r="G21" s="10">
        <v>331265005</v>
      </c>
      <c r="H21" s="10">
        <f t="shared" si="4"/>
        <v>331265005</v>
      </c>
      <c r="I21" s="11">
        <f t="shared" ref="I21:I35" si="6">+H21-D21</f>
        <v>-1253778435</v>
      </c>
    </row>
    <row r="22" spans="1:11">
      <c r="A22" s="7"/>
      <c r="B22" s="8"/>
      <c r="C22" s="9" t="s">
        <v>27</v>
      </c>
      <c r="D22" s="38">
        <v>0</v>
      </c>
      <c r="E22" s="38">
        <v>0</v>
      </c>
      <c r="F22" s="38">
        <f t="shared" si="5"/>
        <v>0</v>
      </c>
      <c r="G22" s="38">
        <v>0</v>
      </c>
      <c r="H22" s="38">
        <f t="shared" si="4"/>
        <v>0</v>
      </c>
      <c r="I22" s="39">
        <f>+H22-D22</f>
        <v>0</v>
      </c>
    </row>
    <row r="23" spans="1:11">
      <c r="A23" s="7"/>
      <c r="B23" s="8"/>
      <c r="C23" s="9" t="s">
        <v>28</v>
      </c>
      <c r="D23" s="38">
        <v>0</v>
      </c>
      <c r="E23" s="38">
        <v>0</v>
      </c>
      <c r="F23" s="38">
        <f t="shared" si="5"/>
        <v>0</v>
      </c>
      <c r="G23" s="38">
        <v>0</v>
      </c>
      <c r="H23" s="38">
        <f t="shared" si="4"/>
        <v>0</v>
      </c>
      <c r="I23" s="39">
        <f t="shared" si="6"/>
        <v>0</v>
      </c>
    </row>
    <row r="24" spans="1:11">
      <c r="A24" s="7"/>
      <c r="B24" s="8"/>
      <c r="C24" s="9" t="s">
        <v>29</v>
      </c>
      <c r="D24" s="40">
        <v>659349835</v>
      </c>
      <c r="E24" s="38">
        <v>0</v>
      </c>
      <c r="F24" s="40">
        <f t="shared" si="5"/>
        <v>659349835</v>
      </c>
      <c r="G24" s="40">
        <v>198263722</v>
      </c>
      <c r="H24" s="40">
        <f t="shared" si="4"/>
        <v>198263722</v>
      </c>
      <c r="I24" s="41">
        <f t="shared" si="6"/>
        <v>-461086113</v>
      </c>
    </row>
    <row r="25" spans="1:11">
      <c r="A25" s="7"/>
      <c r="B25" s="8"/>
      <c r="C25" s="9" t="s">
        <v>30</v>
      </c>
      <c r="D25" s="38">
        <v>0</v>
      </c>
      <c r="E25" s="38">
        <v>0</v>
      </c>
      <c r="F25" s="38">
        <f t="shared" si="5"/>
        <v>0</v>
      </c>
      <c r="G25" s="38">
        <v>0</v>
      </c>
      <c r="H25" s="38">
        <f t="shared" si="4"/>
        <v>0</v>
      </c>
      <c r="I25" s="39">
        <f t="shared" si="6"/>
        <v>0</v>
      </c>
    </row>
    <row r="26" spans="1:11">
      <c r="A26" s="7"/>
      <c r="B26" s="8"/>
      <c r="C26" s="9" t="s">
        <v>31</v>
      </c>
      <c r="D26" s="38">
        <v>0</v>
      </c>
      <c r="E26" s="38">
        <v>0</v>
      </c>
      <c r="F26" s="38">
        <f>SUM(D26:E26)</f>
        <v>0</v>
      </c>
      <c r="G26" s="38">
        <v>0</v>
      </c>
      <c r="H26" s="38">
        <f t="shared" si="4"/>
        <v>0</v>
      </c>
      <c r="I26" s="39">
        <f t="shared" si="6"/>
        <v>0</v>
      </c>
    </row>
    <row r="27" spans="1:11">
      <c r="A27" s="7"/>
      <c r="B27" s="8"/>
      <c r="C27" s="9" t="s">
        <v>32</v>
      </c>
      <c r="D27" s="40">
        <v>1198864998</v>
      </c>
      <c r="E27" s="38">
        <v>0</v>
      </c>
      <c r="F27" s="40">
        <f>SUM(D27:E27)</f>
        <v>1198864998</v>
      </c>
      <c r="G27" s="40">
        <v>232935814</v>
      </c>
      <c r="H27" s="40">
        <f t="shared" si="4"/>
        <v>232935814</v>
      </c>
      <c r="I27" s="41">
        <f>+H27-D27</f>
        <v>-965929184</v>
      </c>
    </row>
    <row r="28" spans="1:11">
      <c r="A28" s="7"/>
      <c r="B28" s="8"/>
      <c r="C28" s="9" t="s">
        <v>33</v>
      </c>
      <c r="D28" s="40">
        <v>3835674980</v>
      </c>
      <c r="E28" s="10">
        <v>940701</v>
      </c>
      <c r="F28" s="40">
        <f>SUM(D28:E28)</f>
        <v>3836615681</v>
      </c>
      <c r="G28" s="40">
        <v>1723489462</v>
      </c>
      <c r="H28" s="40">
        <f t="shared" si="4"/>
        <v>1723489462</v>
      </c>
      <c r="I28" s="41">
        <f t="shared" si="6"/>
        <v>-2112185518</v>
      </c>
    </row>
    <row r="29" spans="1:11" ht="22.5" customHeight="1">
      <c r="A29" s="7"/>
      <c r="B29" s="8"/>
      <c r="C29" s="15" t="s">
        <v>34</v>
      </c>
      <c r="D29" s="38"/>
      <c r="E29" s="38"/>
      <c r="F29" s="38">
        <f>SUM(D29:E29)</f>
        <v>0</v>
      </c>
      <c r="G29" s="38"/>
      <c r="H29" s="38">
        <f t="shared" si="4"/>
        <v>0</v>
      </c>
      <c r="I29" s="39">
        <f t="shared" si="6"/>
        <v>0</v>
      </c>
    </row>
    <row r="30" spans="1:11" ht="23.25" customHeight="1">
      <c r="A30" s="7"/>
      <c r="B30" s="79" t="s">
        <v>35</v>
      </c>
      <c r="C30" s="80"/>
      <c r="D30" s="16">
        <f>SUM(D31:D35)</f>
        <v>1260413613</v>
      </c>
      <c r="E30" s="16">
        <f>SUM(E31:E35)</f>
        <v>25418724.350000001</v>
      </c>
      <c r="F30" s="16">
        <f>SUM(F31:F35)</f>
        <v>1285832337.3499999</v>
      </c>
      <c r="G30" s="16">
        <f>SUM(G31:G35)</f>
        <v>290336671.03999996</v>
      </c>
      <c r="H30" s="16">
        <f>SUM(H31:H35)</f>
        <v>290336671.03999996</v>
      </c>
      <c r="I30" s="14">
        <f>+H30-D30</f>
        <v>-970076941.96000004</v>
      </c>
      <c r="K30" s="3"/>
    </row>
    <row r="31" spans="1:11">
      <c r="A31" s="7"/>
      <c r="B31" s="8"/>
      <c r="C31" s="9" t="s">
        <v>36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9">
        <f t="shared" si="6"/>
        <v>0</v>
      </c>
    </row>
    <row r="32" spans="1:11">
      <c r="A32" s="7"/>
      <c r="B32" s="8"/>
      <c r="C32" s="9" t="s">
        <v>37</v>
      </c>
      <c r="D32" s="10">
        <v>103665977</v>
      </c>
      <c r="E32" s="38">
        <v>0</v>
      </c>
      <c r="F32" s="10">
        <f>SUM(D32:E32)</f>
        <v>103665977</v>
      </c>
      <c r="G32" s="10">
        <v>25916493</v>
      </c>
      <c r="H32" s="10">
        <f t="shared" si="4"/>
        <v>25916493</v>
      </c>
      <c r="I32" s="11">
        <f t="shared" si="6"/>
        <v>-77749484</v>
      </c>
    </row>
    <row r="33" spans="1:10">
      <c r="A33" s="7"/>
      <c r="B33" s="8"/>
      <c r="C33" s="9" t="s">
        <v>38</v>
      </c>
      <c r="D33" s="10">
        <v>484650894</v>
      </c>
      <c r="E33" s="38">
        <v>0</v>
      </c>
      <c r="F33" s="10">
        <f>SUM(D33:E33)</f>
        <v>484650894</v>
      </c>
      <c r="G33" s="10">
        <v>82708505</v>
      </c>
      <c r="H33" s="10">
        <f t="shared" si="4"/>
        <v>82708505</v>
      </c>
      <c r="I33" s="11">
        <f t="shared" si="6"/>
        <v>-401942389</v>
      </c>
    </row>
    <row r="34" spans="1:10">
      <c r="A34" s="7"/>
      <c r="B34" s="8"/>
      <c r="C34" s="9" t="s">
        <v>39</v>
      </c>
      <c r="D34" s="10">
        <v>23113512</v>
      </c>
      <c r="E34" s="38">
        <v>0</v>
      </c>
      <c r="F34" s="10">
        <f>SUM(D34:E34)</f>
        <v>23113512</v>
      </c>
      <c r="G34" s="10">
        <v>5866331</v>
      </c>
      <c r="H34" s="10">
        <f t="shared" si="4"/>
        <v>5866331</v>
      </c>
      <c r="I34" s="11">
        <f t="shared" si="6"/>
        <v>-17247181</v>
      </c>
    </row>
    <row r="35" spans="1:10">
      <c r="A35" s="7"/>
      <c r="B35" s="8"/>
      <c r="C35" s="9" t="s">
        <v>40</v>
      </c>
      <c r="D35" s="10">
        <v>648983230</v>
      </c>
      <c r="E35" s="10">
        <v>25418724.350000001</v>
      </c>
      <c r="F35" s="10">
        <f t="shared" ref="F35" si="7">SUM(D35:E35)</f>
        <v>674401954.35000002</v>
      </c>
      <c r="G35" s="10">
        <v>175845342.03999999</v>
      </c>
      <c r="H35" s="10">
        <f t="shared" si="4"/>
        <v>175845342.03999999</v>
      </c>
      <c r="I35" s="11">
        <f t="shared" si="6"/>
        <v>-473137887.96000004</v>
      </c>
      <c r="J35" s="3"/>
    </row>
    <row r="36" spans="1:10">
      <c r="A36" s="7"/>
      <c r="B36" s="75" t="s">
        <v>41</v>
      </c>
      <c r="C36" s="77"/>
      <c r="D36" s="10"/>
      <c r="E36" s="10"/>
      <c r="F36" s="10"/>
      <c r="G36" s="10"/>
      <c r="H36" s="10"/>
      <c r="I36" s="11"/>
    </row>
    <row r="37" spans="1:10">
      <c r="A37" s="7"/>
      <c r="B37" s="75" t="s">
        <v>42</v>
      </c>
      <c r="C37" s="77"/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39">
        <v>0</v>
      </c>
    </row>
    <row r="38" spans="1:10">
      <c r="A38" s="7"/>
      <c r="B38" s="8"/>
      <c r="C38" s="9" t="s">
        <v>43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</row>
    <row r="39" spans="1:10">
      <c r="A39" s="7"/>
      <c r="B39" s="75" t="s">
        <v>44</v>
      </c>
      <c r="C39" s="77"/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</row>
    <row r="40" spans="1:10">
      <c r="A40" s="7"/>
      <c r="B40" s="8"/>
      <c r="C40" s="9" t="s">
        <v>45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</row>
    <row r="41" spans="1:10">
      <c r="A41" s="7"/>
      <c r="B41" s="8"/>
      <c r="C41" s="9" t="s">
        <v>46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</row>
    <row r="42" spans="1:10" ht="6" customHeight="1">
      <c r="A42" s="7"/>
      <c r="B42" s="8"/>
      <c r="C42" s="9"/>
      <c r="D42" s="17"/>
      <c r="E42" s="10"/>
      <c r="F42" s="10"/>
      <c r="G42" s="10"/>
      <c r="H42" s="10"/>
      <c r="I42" s="11"/>
    </row>
    <row r="43" spans="1:10">
      <c r="A43" s="74" t="s">
        <v>47</v>
      </c>
      <c r="B43" s="75"/>
      <c r="C43" s="77"/>
      <c r="D43" s="13">
        <f>+D10+D11+D12+D13+D14+D15+D16+D17+D30+D36+D37+D39</f>
        <v>56854544040</v>
      </c>
      <c r="E43" s="13">
        <f>+E10+E11+E12+E13+E14+E15+E16+E17+E30+E36+E37+E39</f>
        <v>191944299.44999999</v>
      </c>
      <c r="F43" s="13">
        <f>+F10+F11+F12+F13+F14+F15+F16+F17+F30+F36+F37+F39</f>
        <v>57046488339.450005</v>
      </c>
      <c r="G43" s="13">
        <f>+G10+G11+G12+G13+G14+G15+G16+G17+G30+G36+G37+G39</f>
        <v>14843181604.82</v>
      </c>
      <c r="H43" s="13">
        <f>+H10+H11+H12+H13+H14+H15+H16+H17+H30+H36+H37+H39</f>
        <v>14843181604.82</v>
      </c>
      <c r="I43" s="14">
        <f>+H43-D43</f>
        <v>-42011362435.18</v>
      </c>
    </row>
    <row r="44" spans="1:10">
      <c r="A44" s="74" t="s">
        <v>48</v>
      </c>
      <c r="B44" s="75"/>
      <c r="C44" s="77"/>
      <c r="D44" s="18"/>
      <c r="E44" s="18"/>
      <c r="F44" s="18"/>
      <c r="G44" s="19"/>
      <c r="H44" s="19"/>
      <c r="I44" s="20"/>
    </row>
    <row r="45" spans="1:10" ht="6" customHeight="1">
      <c r="A45" s="78"/>
      <c r="B45" s="47"/>
      <c r="C45" s="48"/>
      <c r="D45" s="18"/>
      <c r="E45" s="18"/>
      <c r="F45" s="18"/>
      <c r="G45" s="19"/>
      <c r="H45" s="19"/>
      <c r="I45" s="20"/>
    </row>
    <row r="46" spans="1:10">
      <c r="A46" s="74" t="s">
        <v>49</v>
      </c>
      <c r="B46" s="75"/>
      <c r="C46" s="77"/>
      <c r="D46" s="21"/>
      <c r="E46" s="22"/>
      <c r="F46" s="22"/>
      <c r="G46" s="22"/>
      <c r="H46" s="22"/>
      <c r="I46" s="22"/>
    </row>
    <row r="47" spans="1:10" ht="5.25" customHeight="1">
      <c r="A47" s="7"/>
      <c r="B47" s="8"/>
      <c r="C47" s="9"/>
      <c r="D47" s="17"/>
      <c r="E47" s="17"/>
      <c r="F47" s="17"/>
      <c r="G47" s="10"/>
      <c r="H47" s="10"/>
      <c r="I47" s="17"/>
    </row>
    <row r="48" spans="1:10">
      <c r="A48" s="74" t="s">
        <v>50</v>
      </c>
      <c r="B48" s="75"/>
      <c r="C48" s="77"/>
      <c r="D48" s="17"/>
      <c r="E48" s="17"/>
      <c r="F48" s="17"/>
      <c r="G48" s="10"/>
      <c r="H48" s="10"/>
      <c r="I48" s="17"/>
    </row>
    <row r="49" spans="1:9">
      <c r="A49" s="7"/>
      <c r="B49" s="47" t="s">
        <v>51</v>
      </c>
      <c r="C49" s="48"/>
      <c r="D49" s="23">
        <f>SUM(D50:D57)</f>
        <v>42853474373</v>
      </c>
      <c r="E49" s="23">
        <f>SUM(E50:E57)</f>
        <v>507282461.66999996</v>
      </c>
      <c r="F49" s="23">
        <f>SUM(F50:F57)</f>
        <v>43360756834.669998</v>
      </c>
      <c r="G49" s="16">
        <f>SUM(G50:G57)</f>
        <v>12129579130.32</v>
      </c>
      <c r="H49" s="16">
        <f>SUM(H50:H57)</f>
        <v>12129579130.32</v>
      </c>
      <c r="I49" s="14">
        <f>+H49-D49</f>
        <v>-30723895242.68</v>
      </c>
    </row>
    <row r="50" spans="1:9">
      <c r="A50" s="7"/>
      <c r="B50" s="8"/>
      <c r="C50" s="9" t="s">
        <v>52</v>
      </c>
      <c r="D50" s="10">
        <v>25657235797</v>
      </c>
      <c r="E50" s="38">
        <v>0</v>
      </c>
      <c r="F50" s="10">
        <f t="shared" ref="F50:F57" si="8">SUM(D50:E50)</f>
        <v>25657235797</v>
      </c>
      <c r="G50" s="10">
        <v>7083978586.3199997</v>
      </c>
      <c r="H50" s="10">
        <f>+G50</f>
        <v>7083978586.3199997</v>
      </c>
      <c r="I50" s="11">
        <f t="shared" ref="I50:I57" si="9">+H50-D50</f>
        <v>-18573257210.68</v>
      </c>
    </row>
    <row r="51" spans="1:9">
      <c r="A51" s="7"/>
      <c r="B51" s="8"/>
      <c r="C51" s="9" t="s">
        <v>53</v>
      </c>
      <c r="D51" s="10">
        <v>1351820154</v>
      </c>
      <c r="E51" s="38">
        <v>0</v>
      </c>
      <c r="F51" s="10">
        <f t="shared" si="8"/>
        <v>1351820154</v>
      </c>
      <c r="G51" s="10">
        <v>764401406</v>
      </c>
      <c r="H51" s="10">
        <f t="shared" ref="H51:H57" si="10">+G51</f>
        <v>764401406</v>
      </c>
      <c r="I51" s="11">
        <f t="shared" si="9"/>
        <v>-587418748</v>
      </c>
    </row>
    <row r="52" spans="1:9">
      <c r="A52" s="7"/>
      <c r="B52" s="8"/>
      <c r="C52" s="9" t="s">
        <v>54</v>
      </c>
      <c r="D52" s="10">
        <v>5211135415</v>
      </c>
      <c r="E52" s="10">
        <v>-521635177</v>
      </c>
      <c r="F52" s="10">
        <f t="shared" si="8"/>
        <v>4689500238</v>
      </c>
      <c r="G52" s="11">
        <v>1406850072</v>
      </c>
      <c r="H52" s="10">
        <f t="shared" si="10"/>
        <v>1406850072</v>
      </c>
      <c r="I52" s="11">
        <f t="shared" si="9"/>
        <v>-3804285343</v>
      </c>
    </row>
    <row r="53" spans="1:9" ht="39" customHeight="1">
      <c r="A53" s="7"/>
      <c r="B53" s="8"/>
      <c r="C53" s="15" t="s">
        <v>55</v>
      </c>
      <c r="D53" s="10">
        <v>5124652590</v>
      </c>
      <c r="E53" s="10">
        <v>-12832884</v>
      </c>
      <c r="F53" s="10">
        <f t="shared" si="8"/>
        <v>5111819706</v>
      </c>
      <c r="G53" s="11">
        <v>1277954928</v>
      </c>
      <c r="H53" s="10">
        <f t="shared" si="10"/>
        <v>1277954928</v>
      </c>
      <c r="I53" s="11">
        <f t="shared" si="9"/>
        <v>-3846697662</v>
      </c>
    </row>
    <row r="54" spans="1:9">
      <c r="A54" s="7"/>
      <c r="B54" s="8"/>
      <c r="C54" s="9" t="s">
        <v>56</v>
      </c>
      <c r="D54" s="10">
        <v>1883231282</v>
      </c>
      <c r="E54" s="10">
        <f>132305372.64+2378411</f>
        <v>134683783.63999999</v>
      </c>
      <c r="F54" s="10">
        <f t="shared" si="8"/>
        <v>2017915065.6399999</v>
      </c>
      <c r="G54" s="10">
        <v>668776035</v>
      </c>
      <c r="H54" s="10">
        <v>668776035</v>
      </c>
      <c r="I54" s="11">
        <f t="shared" si="9"/>
        <v>-1214455247</v>
      </c>
    </row>
    <row r="55" spans="1:9">
      <c r="A55" s="7"/>
      <c r="B55" s="8"/>
      <c r="C55" s="9" t="s">
        <v>57</v>
      </c>
      <c r="D55" s="10">
        <v>300358827</v>
      </c>
      <c r="E55" s="38">
        <v>0</v>
      </c>
      <c r="F55" s="10">
        <f t="shared" si="8"/>
        <v>300358827</v>
      </c>
      <c r="G55" s="10">
        <v>76568686</v>
      </c>
      <c r="H55" s="10">
        <f t="shared" si="10"/>
        <v>76568686</v>
      </c>
      <c r="I55" s="11">
        <f t="shared" si="9"/>
        <v>-223790141</v>
      </c>
    </row>
    <row r="56" spans="1:9" ht="31.5" customHeight="1">
      <c r="A56" s="7"/>
      <c r="B56" s="8"/>
      <c r="C56" s="15" t="s">
        <v>58</v>
      </c>
      <c r="D56" s="10">
        <v>290288838</v>
      </c>
      <c r="E56" s="10">
        <v>1307860</v>
      </c>
      <c r="F56" s="10">
        <f t="shared" si="8"/>
        <v>291596698</v>
      </c>
      <c r="G56" s="10">
        <v>87479010</v>
      </c>
      <c r="H56" s="10">
        <f t="shared" si="10"/>
        <v>87479010</v>
      </c>
      <c r="I56" s="11">
        <f t="shared" si="9"/>
        <v>-202809828</v>
      </c>
    </row>
    <row r="57" spans="1:9">
      <c r="A57" s="7"/>
      <c r="B57" s="8"/>
      <c r="C57" s="24" t="s">
        <v>59</v>
      </c>
      <c r="D57" s="10">
        <v>3034751470</v>
      </c>
      <c r="E57" s="10">
        <v>905758879.02999997</v>
      </c>
      <c r="F57" s="10">
        <f t="shared" si="8"/>
        <v>3940510349.0299997</v>
      </c>
      <c r="G57" s="10">
        <v>763570407</v>
      </c>
      <c r="H57" s="10">
        <f t="shared" si="10"/>
        <v>763570407</v>
      </c>
      <c r="I57" s="11">
        <f t="shared" si="9"/>
        <v>-2271181063</v>
      </c>
    </row>
    <row r="58" spans="1:9">
      <c r="A58" s="7"/>
      <c r="B58" s="47" t="s">
        <v>60</v>
      </c>
      <c r="C58" s="48"/>
      <c r="D58" s="16">
        <f>+D59+D60</f>
        <v>8176592848</v>
      </c>
      <c r="E58" s="16">
        <f>+E59+E60</f>
        <v>384145212.45999998</v>
      </c>
      <c r="F58" s="16">
        <f>+F59+F60</f>
        <v>8560738060.46</v>
      </c>
      <c r="G58" s="16">
        <f>+G59+G60</f>
        <v>1830379411.46</v>
      </c>
      <c r="H58" s="16">
        <f>+H59+H60</f>
        <v>1830379411.46</v>
      </c>
      <c r="I58" s="16">
        <f>+H58-D58</f>
        <v>-6346213436.54</v>
      </c>
    </row>
    <row r="59" spans="1:9">
      <c r="A59" s="7"/>
      <c r="B59" s="8"/>
      <c r="C59" s="9" t="s">
        <v>61</v>
      </c>
      <c r="D59" s="10">
        <v>3395949088</v>
      </c>
      <c r="E59" s="38">
        <v>0</v>
      </c>
      <c r="F59" s="11">
        <f>SUM(D59:E59)</f>
        <v>3395949088</v>
      </c>
      <c r="G59" s="10">
        <v>0</v>
      </c>
      <c r="H59" s="10">
        <v>0</v>
      </c>
      <c r="I59" s="11">
        <f>+H59-D59</f>
        <v>-3395949088</v>
      </c>
    </row>
    <row r="60" spans="1:9">
      <c r="A60" s="7"/>
      <c r="B60" s="8"/>
      <c r="C60" s="9" t="s">
        <v>62</v>
      </c>
      <c r="D60" s="10">
        <f>203667773+4576975987</f>
        <v>4780643760</v>
      </c>
      <c r="E60" s="10">
        <v>384145212.45999998</v>
      </c>
      <c r="F60" s="11">
        <f>SUM(D60:E60)</f>
        <v>5164788972.46</v>
      </c>
      <c r="G60" s="10">
        <f>17043800+1813335611.46</f>
        <v>1830379411.46</v>
      </c>
      <c r="H60" s="10">
        <f>+G60</f>
        <v>1830379411.46</v>
      </c>
      <c r="I60" s="11">
        <f>+H60-D60</f>
        <v>-2950264348.54</v>
      </c>
    </row>
    <row r="61" spans="1:9">
      <c r="A61" s="7"/>
      <c r="B61" s="8"/>
      <c r="C61" s="9" t="s">
        <v>63</v>
      </c>
      <c r="D61" s="38">
        <v>0</v>
      </c>
      <c r="E61" s="39">
        <v>0</v>
      </c>
      <c r="F61" s="38">
        <f>SUM(D61:E61)</f>
        <v>0</v>
      </c>
      <c r="G61" s="38">
        <v>0</v>
      </c>
      <c r="H61" s="38">
        <f t="shared" ref="H61:H62" si="11">+G61</f>
        <v>0</v>
      </c>
      <c r="I61" s="38">
        <f t="shared" ref="I61:I62" si="12">+H61-D61</f>
        <v>0</v>
      </c>
    </row>
    <row r="62" spans="1:9">
      <c r="A62" s="7"/>
      <c r="B62" s="8"/>
      <c r="C62" s="9" t="s">
        <v>64</v>
      </c>
      <c r="D62" s="38">
        <v>0</v>
      </c>
      <c r="E62" s="39">
        <v>0</v>
      </c>
      <c r="F62" s="38">
        <f>SUM(D62:E62)</f>
        <v>0</v>
      </c>
      <c r="G62" s="38">
        <v>0</v>
      </c>
      <c r="H62" s="38">
        <f t="shared" si="11"/>
        <v>0</v>
      </c>
      <c r="I62" s="38">
        <f t="shared" si="12"/>
        <v>0</v>
      </c>
    </row>
    <row r="63" spans="1:9">
      <c r="A63" s="7"/>
      <c r="B63" s="47" t="s">
        <v>65</v>
      </c>
      <c r="C63" s="48"/>
      <c r="D63" s="43">
        <v>0</v>
      </c>
      <c r="E63" s="44">
        <v>0</v>
      </c>
      <c r="F63" s="45">
        <f>SUM(D63:E63)</f>
        <v>0</v>
      </c>
      <c r="G63" s="45">
        <v>0</v>
      </c>
      <c r="H63" s="45">
        <v>0</v>
      </c>
      <c r="I63" s="43">
        <v>0</v>
      </c>
    </row>
    <row r="64" spans="1:9" ht="28.5" customHeight="1">
      <c r="A64" s="7"/>
      <c r="B64" s="8"/>
      <c r="C64" s="15" t="s">
        <v>66</v>
      </c>
      <c r="D64" s="42">
        <v>0</v>
      </c>
      <c r="E64" s="39">
        <v>0</v>
      </c>
      <c r="F64" s="38">
        <v>0</v>
      </c>
      <c r="G64" s="38">
        <v>0</v>
      </c>
      <c r="H64" s="38">
        <v>0</v>
      </c>
      <c r="I64" s="42">
        <f>+H64-D64</f>
        <v>0</v>
      </c>
    </row>
    <row r="65" spans="1:9">
      <c r="A65" s="7"/>
      <c r="B65" s="8"/>
      <c r="C65" s="9" t="s">
        <v>67</v>
      </c>
      <c r="D65" s="42">
        <v>0</v>
      </c>
      <c r="E65" s="39">
        <v>0</v>
      </c>
      <c r="F65" s="38">
        <v>0</v>
      </c>
      <c r="G65" s="38">
        <v>0</v>
      </c>
      <c r="H65" s="38">
        <v>0</v>
      </c>
      <c r="I65" s="42">
        <f>+H65-D65</f>
        <v>0</v>
      </c>
    </row>
    <row r="66" spans="1:9">
      <c r="A66" s="7"/>
      <c r="B66" s="47" t="s">
        <v>68</v>
      </c>
      <c r="C66" s="48"/>
      <c r="D66" s="42">
        <v>0</v>
      </c>
      <c r="E66" s="42">
        <v>0</v>
      </c>
      <c r="F66" s="38">
        <v>0</v>
      </c>
      <c r="G66" s="38">
        <v>0</v>
      </c>
      <c r="H66" s="38">
        <v>0</v>
      </c>
      <c r="I66" s="42">
        <f>+H66-D66</f>
        <v>0</v>
      </c>
    </row>
    <row r="67" spans="1:9">
      <c r="A67" s="7"/>
      <c r="B67" s="47" t="s">
        <v>69</v>
      </c>
      <c r="C67" s="48"/>
      <c r="D67" s="42">
        <v>0</v>
      </c>
      <c r="E67" s="42">
        <v>0</v>
      </c>
      <c r="F67" s="38">
        <v>0</v>
      </c>
      <c r="G67" s="38">
        <v>0</v>
      </c>
      <c r="H67" s="38">
        <v>0</v>
      </c>
      <c r="I67" s="42">
        <f>+H67-D67</f>
        <v>0</v>
      </c>
    </row>
    <row r="68" spans="1:9" ht="6.75" customHeight="1">
      <c r="A68" s="7"/>
      <c r="B68" s="47"/>
      <c r="C68" s="48"/>
      <c r="D68" s="17"/>
      <c r="E68" s="17"/>
      <c r="F68" s="10"/>
      <c r="G68" s="10"/>
      <c r="H68" s="10"/>
      <c r="I68" s="17"/>
    </row>
    <row r="69" spans="1:9">
      <c r="A69" s="74" t="s">
        <v>70</v>
      </c>
      <c r="B69" s="75"/>
      <c r="C69" s="77"/>
      <c r="D69" s="13">
        <f>+D49+D58+D63+D66+D67</f>
        <v>51030067221</v>
      </c>
      <c r="E69" s="13">
        <f>+E49+E58+E63+E66+E67</f>
        <v>891427674.12999988</v>
      </c>
      <c r="F69" s="16">
        <f>D69+E69</f>
        <v>51921494895.129997</v>
      </c>
      <c r="G69" s="16">
        <f>+G49+G58+G63+G66+G67</f>
        <v>13959958541.779999</v>
      </c>
      <c r="H69" s="16">
        <f>+H49+H58+H63+H66+H67</f>
        <v>13959958541.779999</v>
      </c>
      <c r="I69" s="14">
        <f>+H69-D69</f>
        <v>-37070108679.220001</v>
      </c>
    </row>
    <row r="70" spans="1:9" ht="4.5" customHeight="1">
      <c r="A70" s="7"/>
      <c r="B70" s="47"/>
      <c r="C70" s="48"/>
      <c r="D70" s="17"/>
      <c r="E70" s="17"/>
      <c r="F70" s="17"/>
      <c r="G70" s="10"/>
      <c r="H70" s="10"/>
      <c r="I70" s="17"/>
    </row>
    <row r="71" spans="1:9">
      <c r="A71" s="74" t="s">
        <v>71</v>
      </c>
      <c r="B71" s="75"/>
      <c r="C71" s="77"/>
      <c r="D71" s="45">
        <v>0</v>
      </c>
      <c r="E71" s="16">
        <f>E72</f>
        <v>782638667.86000001</v>
      </c>
      <c r="F71" s="16">
        <f>F72</f>
        <v>782638667.86000001</v>
      </c>
      <c r="G71" s="43">
        <v>0</v>
      </c>
      <c r="H71" s="43">
        <f t="shared" ref="H71:H72" si="13">+G71</f>
        <v>0</v>
      </c>
      <c r="I71" s="45">
        <f>+H71-D71</f>
        <v>0</v>
      </c>
    </row>
    <row r="72" spans="1:9">
      <c r="A72" s="7"/>
      <c r="B72" s="47" t="s">
        <v>72</v>
      </c>
      <c r="C72" s="48"/>
      <c r="D72" s="38">
        <v>0</v>
      </c>
      <c r="E72" s="10">
        <v>782638667.86000001</v>
      </c>
      <c r="F72" s="10">
        <f>SUM(D72:E72)</f>
        <v>782638667.86000001</v>
      </c>
      <c r="G72" s="38">
        <v>0</v>
      </c>
      <c r="H72" s="38">
        <f t="shared" si="13"/>
        <v>0</v>
      </c>
      <c r="I72" s="38">
        <f>+H72-D72</f>
        <v>0</v>
      </c>
    </row>
    <row r="73" spans="1:9" ht="5.25" customHeight="1">
      <c r="A73" s="7"/>
      <c r="B73" s="47"/>
      <c r="C73" s="48"/>
      <c r="D73" s="17"/>
      <c r="E73" s="17"/>
      <c r="F73" s="17"/>
      <c r="G73" s="10"/>
      <c r="H73" s="10"/>
      <c r="I73" s="17"/>
    </row>
    <row r="74" spans="1:9">
      <c r="A74" s="74" t="s">
        <v>73</v>
      </c>
      <c r="B74" s="75"/>
      <c r="C74" s="77"/>
      <c r="D74" s="13">
        <f>+D43+D69+D72</f>
        <v>107884611261</v>
      </c>
      <c r="E74" s="13">
        <f>+E43+E69+E72</f>
        <v>1866010641.4400001</v>
      </c>
      <c r="F74" s="16">
        <f>+F43+F69+F72</f>
        <v>109750621902.44</v>
      </c>
      <c r="G74" s="16">
        <f>+G43+G69+G72</f>
        <v>28803140146.599998</v>
      </c>
      <c r="H74" s="16">
        <f>+H43+H69+H72</f>
        <v>28803140146.599998</v>
      </c>
      <c r="I74" s="14">
        <f>+H74-D74</f>
        <v>-79081471114.399994</v>
      </c>
    </row>
    <row r="75" spans="1:9" ht="3.75" customHeight="1">
      <c r="A75" s="7"/>
      <c r="B75" s="47"/>
      <c r="C75" s="48"/>
      <c r="D75" s="17"/>
      <c r="E75" s="17"/>
      <c r="F75" s="17"/>
      <c r="G75" s="10"/>
      <c r="H75" s="10"/>
      <c r="I75" s="17"/>
    </row>
    <row r="76" spans="1:9" ht="13.5" customHeight="1">
      <c r="A76" s="7"/>
      <c r="B76" s="75" t="s">
        <v>74</v>
      </c>
      <c r="C76" s="77"/>
      <c r="D76" s="17"/>
      <c r="E76" s="17"/>
      <c r="F76" s="17"/>
      <c r="G76" s="10"/>
      <c r="H76" s="10"/>
      <c r="I76" s="17"/>
    </row>
    <row r="77" spans="1:9" ht="25.5" customHeight="1">
      <c r="A77" s="7"/>
      <c r="B77" s="81" t="s">
        <v>75</v>
      </c>
      <c r="C77" s="82"/>
      <c r="D77" s="42">
        <v>0</v>
      </c>
      <c r="E77" s="42">
        <v>0</v>
      </c>
      <c r="F77" s="38">
        <f>SUM(D77:E77)</f>
        <v>0</v>
      </c>
      <c r="G77" s="38">
        <v>0</v>
      </c>
      <c r="H77" s="42">
        <f t="shared" ref="H77:H78" si="14">+G77</f>
        <v>0</v>
      </c>
      <c r="I77" s="42">
        <f>+H77-D77</f>
        <v>0</v>
      </c>
    </row>
    <row r="78" spans="1:9" ht="27" customHeight="1">
      <c r="A78" s="7"/>
      <c r="B78" s="81" t="s">
        <v>76</v>
      </c>
      <c r="C78" s="82"/>
      <c r="D78" s="42">
        <v>0</v>
      </c>
      <c r="E78" s="42">
        <v>0</v>
      </c>
      <c r="F78" s="38">
        <f>SUM(D78:E78)</f>
        <v>0</v>
      </c>
      <c r="G78" s="42">
        <v>0</v>
      </c>
      <c r="H78" s="42">
        <f t="shared" si="14"/>
        <v>0</v>
      </c>
      <c r="I78" s="42">
        <f>+H78-D78</f>
        <v>0</v>
      </c>
    </row>
    <row r="79" spans="1:9">
      <c r="A79" s="7"/>
      <c r="B79" s="75" t="s">
        <v>77</v>
      </c>
      <c r="C79" s="77"/>
      <c r="D79" s="43">
        <v>0</v>
      </c>
      <c r="E79" s="43">
        <f>SUM(E77:E78)</f>
        <v>0</v>
      </c>
      <c r="F79" s="43">
        <f>SUM(F77:F78)</f>
        <v>0</v>
      </c>
      <c r="G79" s="43">
        <f>SUM(G77:G78)</f>
        <v>0</v>
      </c>
      <c r="H79" s="43">
        <f>SUM(H77:H78)</f>
        <v>0</v>
      </c>
      <c r="I79" s="43">
        <f>+H79-D79</f>
        <v>0</v>
      </c>
    </row>
    <row r="80" spans="1:9" ht="6.75" customHeight="1" thickBot="1">
      <c r="A80" s="25"/>
      <c r="B80" s="83"/>
      <c r="C80" s="84"/>
      <c r="D80" s="46"/>
      <c r="E80" s="46"/>
      <c r="F80" s="46"/>
      <c r="G80" s="46"/>
      <c r="H80" s="46"/>
      <c r="I80" s="46"/>
    </row>
    <row r="81" spans="1:9">
      <c r="D81" s="26"/>
      <c r="E81" s="26"/>
      <c r="F81" s="26"/>
      <c r="G81" s="26"/>
      <c r="H81" s="26"/>
    </row>
    <row r="82" spans="1:9">
      <c r="D82" s="26"/>
      <c r="E82" s="26"/>
      <c r="F82" s="26"/>
      <c r="G82" s="26"/>
      <c r="H82" s="26"/>
    </row>
    <row r="83" spans="1:9">
      <c r="E83" s="26"/>
    </row>
    <row r="84" spans="1:9">
      <c r="D84" s="27"/>
      <c r="E84" s="26"/>
    </row>
    <row r="85" spans="1:9">
      <c r="C85" s="28"/>
    </row>
    <row r="86" spans="1:9">
      <c r="C86" s="28"/>
      <c r="E86" s="12"/>
      <c r="G86" s="26"/>
    </row>
    <row r="87" spans="1:9">
      <c r="C87" s="28"/>
      <c r="G87" s="29"/>
    </row>
    <row r="88" spans="1:9">
      <c r="C88" s="28"/>
      <c r="G88" s="29"/>
    </row>
    <row r="89" spans="1:9">
      <c r="C89" s="28"/>
      <c r="G89" s="29"/>
    </row>
    <row r="90" spans="1:9">
      <c r="C90" s="28"/>
      <c r="G90" s="29"/>
    </row>
    <row r="91" spans="1:9">
      <c r="C91" s="28"/>
    </row>
    <row r="92" spans="1:9">
      <c r="C92" s="28"/>
    </row>
    <row r="95" spans="1:9" s="30" customFormat="1">
      <c r="A95"/>
      <c r="B95"/>
      <c r="C95"/>
      <c r="D95" s="3"/>
      <c r="E95" s="3"/>
      <c r="F95" s="3"/>
      <c r="G95" s="3"/>
      <c r="H95" s="3"/>
      <c r="I95" s="3"/>
    </row>
    <row r="96" spans="1:9" s="30" customFormat="1">
      <c r="A96"/>
      <c r="B96"/>
      <c r="C96"/>
      <c r="D96" s="3"/>
      <c r="E96" s="3"/>
      <c r="F96" s="3"/>
      <c r="G96" s="3"/>
      <c r="H96" s="3"/>
      <c r="I96" s="3"/>
    </row>
    <row r="97" spans="1:9" s="30" customFormat="1">
      <c r="A97"/>
      <c r="B97"/>
      <c r="C97"/>
      <c r="D97" s="3"/>
      <c r="E97" s="3"/>
      <c r="F97" s="3"/>
      <c r="G97" s="3"/>
      <c r="H97" s="3"/>
      <c r="I97" s="3"/>
    </row>
    <row r="100" spans="1:9" s="30" customFormat="1" ht="48" customHeight="1">
      <c r="A100"/>
      <c r="B100"/>
      <c r="C100"/>
      <c r="D100" s="3"/>
      <c r="E100" s="3"/>
      <c r="F100" s="3"/>
      <c r="G100" s="3"/>
      <c r="H100" s="3"/>
      <c r="I100" s="31"/>
    </row>
    <row r="102" spans="1:9" s="30" customFormat="1">
      <c r="A102"/>
      <c r="B102"/>
      <c r="C102"/>
      <c r="D102" s="3"/>
      <c r="E102" s="3"/>
      <c r="F102" s="3"/>
      <c r="G102" s="3"/>
      <c r="H102" s="3"/>
      <c r="I102" s="32"/>
    </row>
    <row r="103" spans="1:9" s="30" customFormat="1">
      <c r="A103"/>
      <c r="B103"/>
      <c r="C103"/>
      <c r="D103" s="3"/>
      <c r="E103" s="3"/>
      <c r="F103" s="3"/>
      <c r="G103" s="3"/>
      <c r="H103" s="3"/>
      <c r="I103" s="32"/>
    </row>
    <row r="104" spans="1:9" s="30" customFormat="1">
      <c r="A104"/>
      <c r="B104"/>
      <c r="C104"/>
      <c r="D104" s="3"/>
      <c r="E104" s="3"/>
      <c r="F104" s="3"/>
      <c r="G104" s="3"/>
      <c r="H104" s="3"/>
      <c r="I104" s="32"/>
    </row>
    <row r="105" spans="1:9" s="30" customFormat="1">
      <c r="A105"/>
      <c r="B105"/>
      <c r="C105"/>
      <c r="D105" s="3"/>
      <c r="E105" s="3"/>
      <c r="F105" s="3"/>
      <c r="G105" s="3"/>
      <c r="H105" s="3"/>
      <c r="I105" s="3"/>
    </row>
    <row r="106" spans="1:9" s="30" customFormat="1">
      <c r="A106"/>
      <c r="B106"/>
      <c r="C106"/>
      <c r="D106" s="3"/>
      <c r="E106" s="3"/>
      <c r="F106" s="3"/>
      <c r="G106" s="3"/>
      <c r="H106" s="3"/>
      <c r="I106" s="3"/>
    </row>
    <row r="107" spans="1:9" s="30" customFormat="1">
      <c r="A107"/>
      <c r="B107"/>
      <c r="C107"/>
      <c r="D107" s="3"/>
      <c r="E107" s="3"/>
      <c r="F107" s="3"/>
      <c r="G107" s="3"/>
      <c r="H107" s="3"/>
      <c r="I107" s="3"/>
    </row>
    <row r="109" spans="1:9" s="30" customFormat="1">
      <c r="A109"/>
      <c r="B109"/>
      <c r="C109"/>
      <c r="D109" s="3"/>
      <c r="E109" s="3"/>
      <c r="F109" s="3"/>
      <c r="G109" s="3"/>
      <c r="H109" s="3"/>
      <c r="I109" s="3"/>
    </row>
    <row r="110" spans="1:9">
      <c r="I110" s="32"/>
    </row>
    <row r="113" spans="1:11">
      <c r="I113" s="33"/>
    </row>
    <row r="114" spans="1:11">
      <c r="I114" s="34"/>
    </row>
    <row r="118" spans="1:11">
      <c r="H118" s="34"/>
      <c r="I118" s="33"/>
    </row>
    <row r="120" spans="1:11">
      <c r="I120" s="32"/>
    </row>
    <row r="126" spans="1:11" s="3" customFormat="1">
      <c r="A126"/>
      <c r="B126"/>
      <c r="C126"/>
      <c r="G126" s="35"/>
      <c r="H126" s="36"/>
      <c r="J126"/>
      <c r="K126"/>
    </row>
    <row r="127" spans="1:11" s="3" customFormat="1">
      <c r="A127"/>
      <c r="B127"/>
      <c r="C127"/>
      <c r="G127" s="35"/>
      <c r="J127"/>
      <c r="K127"/>
    </row>
    <row r="128" spans="1:11" s="3" customFormat="1">
      <c r="A128"/>
      <c r="B128"/>
      <c r="C128"/>
      <c r="G128" s="35"/>
      <c r="J128"/>
      <c r="K128"/>
    </row>
    <row r="129" spans="1:11" s="3" customFormat="1">
      <c r="A129"/>
      <c r="B129"/>
      <c r="C129"/>
      <c r="G129" s="35"/>
      <c r="J129"/>
      <c r="K129"/>
    </row>
    <row r="130" spans="1:11" s="3" customFormat="1">
      <c r="A130"/>
      <c r="B130"/>
      <c r="C130"/>
      <c r="G130" s="35"/>
      <c r="J130"/>
      <c r="K130"/>
    </row>
    <row r="131" spans="1:11" s="3" customFormat="1">
      <c r="A131"/>
      <c r="B131"/>
      <c r="C131"/>
      <c r="G131" s="35"/>
      <c r="J131"/>
      <c r="K131"/>
    </row>
    <row r="132" spans="1:11" s="3" customFormat="1">
      <c r="A132"/>
      <c r="B132"/>
      <c r="C132"/>
      <c r="G132" s="35"/>
      <c r="H132" s="37"/>
      <c r="J132"/>
      <c r="K132"/>
    </row>
    <row r="133" spans="1:11" s="3" customFormat="1">
      <c r="A133"/>
      <c r="B133"/>
      <c r="C133"/>
      <c r="G133" s="35"/>
      <c r="J133"/>
      <c r="K133"/>
    </row>
    <row r="134" spans="1:11" s="3" customFormat="1">
      <c r="A134"/>
      <c r="B134"/>
      <c r="C134"/>
      <c r="G134" s="35"/>
      <c r="J134"/>
      <c r="K134"/>
    </row>
  </sheetData>
  <mergeCells count="51">
    <mergeCell ref="B78:C78"/>
    <mergeCell ref="B79:C79"/>
    <mergeCell ref="B80:C80"/>
    <mergeCell ref="B72:C72"/>
    <mergeCell ref="B73:C73"/>
    <mergeCell ref="A74:C74"/>
    <mergeCell ref="B75:C75"/>
    <mergeCell ref="B76:C76"/>
    <mergeCell ref="B77:C77"/>
    <mergeCell ref="A71:C71"/>
    <mergeCell ref="A45:C45"/>
    <mergeCell ref="A46:C46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44:C44"/>
    <mergeCell ref="B11:C11"/>
    <mergeCell ref="B12:C12"/>
    <mergeCell ref="B14:C14"/>
    <mergeCell ref="B15:C15"/>
    <mergeCell ref="B16:C16"/>
    <mergeCell ref="A17:A18"/>
    <mergeCell ref="B17:C17"/>
    <mergeCell ref="B18:C18"/>
    <mergeCell ref="B30:C30"/>
    <mergeCell ref="B36:C36"/>
    <mergeCell ref="B37:C37"/>
    <mergeCell ref="B39:C39"/>
    <mergeCell ref="A43:C43"/>
    <mergeCell ref="B10:C10"/>
    <mergeCell ref="A2:I2"/>
    <mergeCell ref="A3:I3"/>
    <mergeCell ref="A4:I4"/>
    <mergeCell ref="A5:I5"/>
    <mergeCell ref="A6:C6"/>
    <mergeCell ref="D6:H6"/>
    <mergeCell ref="I6:I8"/>
    <mergeCell ref="A7:C7"/>
    <mergeCell ref="D7:D8"/>
    <mergeCell ref="E7:E8"/>
    <mergeCell ref="F7:F8"/>
    <mergeCell ref="G7:G8"/>
    <mergeCell ref="H7:H8"/>
    <mergeCell ref="A8:C8"/>
    <mergeCell ref="A9:C9"/>
  </mergeCells>
  <printOptions horizontalCentered="1"/>
  <pageMargins left="0" right="0" top="0.39370078740157483" bottom="0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Yadira Araceli Banderas Medrano</dc:creator>
  <cp:keywords/>
  <dc:description/>
  <cp:lastModifiedBy>Sergio Maciel Caballero</cp:lastModifiedBy>
  <cp:revision/>
  <dcterms:created xsi:type="dcterms:W3CDTF">2026-04-29T01:22:46Z</dcterms:created>
  <dcterms:modified xsi:type="dcterms:W3CDTF">2026-04-30T20:50:33Z</dcterms:modified>
  <cp:category/>
  <cp:contentStatus/>
</cp:coreProperties>
</file>